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075" windowHeight="5700" activeTab="0"/>
  </bookViews>
  <sheets>
    <sheet name="Confidence Interval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<sst xmlns="http://schemas.openxmlformats.org/spreadsheetml/2006/main" count="20" uniqueCount="20">
  <si>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X</t>
  </si>
  <si>
    <t>n</t>
  </si>
  <si>
    <t>Wilson</t>
  </si>
  <si>
    <t>Wald</t>
  </si>
  <si>
    <t>Agresti-Coull</t>
  </si>
  <si>
    <t>Lower</t>
  </si>
  <si>
    <t>Upper</t>
  </si>
  <si>
    <t>centre</t>
  </si>
  <si>
    <t>halfwidth</t>
  </si>
  <si>
    <t>See also http://imaging.mrc-cbu.cam.ac.uk/statswiki/FAQ/BinomialConfidence</t>
  </si>
  <si>
    <t>lowerhalf</t>
  </si>
  <si>
    <t>upperhalf</t>
  </si>
  <si>
    <t>Confidence Intervals for the difference in two independent proportions calculated according to three methods appear below.</t>
  </si>
  <si>
    <t>Put the values of each X and n in these four cells.</t>
  </si>
  <si>
    <t xml:space="preserve">According to Newcombe (1998), the method of Wilson is to be preferred.  </t>
  </si>
  <si>
    <t>Agresti-Coull method in Moore and McCabe (2006)</t>
  </si>
  <si>
    <t>Introduction to the Practice of Statistics.</t>
  </si>
  <si>
    <t>Newcombe RG. (1998) Interval estimation for the difference between independent proportions: comparison of eleven methods. Statistics in Medicine 1998;17:873-890</t>
  </si>
  <si>
    <t>4 Ci limits below</t>
  </si>
  <si>
    <t>Observed proportions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</si>
</sst>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;;;"/>
  </numFmts>
  <fonts count="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4" fontId="2" fillId="0" borderId="0" xfId="0" applyNumberFormat="1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1" fillId="0" borderId="2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1" fillId="3" borderId="0" xfId="0" applyFont="1" applyFill="1" applyAlignment="1">
      <alignment horizontal="center" wrapText="1"/>
    </xf>
    <xf numFmtId="0" fontId="0" fillId="3" borderId="0" xfId="0" applyFill="1" applyAlignment="1">
      <alignment vertic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 wrapText="1"/>
    </xf>
    <xf numFmtId="0" fontId="0" fillId="4" borderId="0" xfId="0" applyFill="1" applyAlignment="1">
      <alignment vertical="center"/>
    </xf>
    <xf numFmtId="0" fontId="0" fillId="2" borderId="3" xfId="0" applyFill="1" applyBorder="1" applyAlignment="1" applyProtection="1">
      <alignment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12.7109375" style="2" customWidth="1"/>
    <col min="6" max="7" width="9.140625" style="3" customWidth="1"/>
  </cols>
  <sheetData>
    <row r="1" spans="1:6" ht="12.75">
      <c r="A1" s="6" t="s">
        <v>0</v>
      </c>
      <c r="B1" s="5">
        <v>5</v>
      </c>
      <c r="C1" s="14">
        <v>0</v>
      </c>
      <c r="D1" s="11"/>
      <c r="E1" s="11"/>
      <c r="F1" s="3" t="s">
        <v>13</v>
      </c>
    </row>
    <row r="2" spans="1:5" ht="12.75">
      <c r="A2" s="6" t="s">
        <v>1</v>
      </c>
      <c r="B2" s="5">
        <v>56</v>
      </c>
      <c r="C2" s="5">
        <v>29</v>
      </c>
      <c r="D2" s="11"/>
      <c r="E2" s="11"/>
    </row>
    <row r="3" spans="1:6" ht="25.5">
      <c r="A3" s="9" t="s">
        <v>19</v>
      </c>
      <c r="B3" s="10">
        <f>B1/B2</f>
        <v>0.08928571428571429</v>
      </c>
      <c r="C3" s="10">
        <f>C1/C2</f>
        <v>0</v>
      </c>
      <c r="F3" s="3" t="s">
        <v>15</v>
      </c>
    </row>
    <row r="4" spans="1:6" ht="12.75">
      <c r="A4" s="8">
        <f>B10*(SQRT(A8*(1-A8)/B2+A11*(1-A11)/C2))</f>
        <v>0.12742286218925117</v>
      </c>
      <c r="B4" s="13"/>
      <c r="C4" s="13"/>
      <c r="F4" s="3" t="s">
        <v>16</v>
      </c>
    </row>
    <row r="5" spans="1:3" ht="12.75">
      <c r="A5" s="8">
        <f>B10*(SQRT(A9*(1-A9)/B2+A10*(1-A10)/C2))</f>
        <v>0.10327429956939732</v>
      </c>
      <c r="B5" s="13"/>
      <c r="C5" s="13"/>
    </row>
    <row r="6" spans="1:10" ht="12.75" customHeight="1">
      <c r="A6" s="12"/>
      <c r="B6" s="13"/>
      <c r="C6" s="13"/>
      <c r="F6" s="15" t="s">
        <v>12</v>
      </c>
      <c r="G6" s="15"/>
      <c r="H6" s="15"/>
      <c r="I6" s="15"/>
      <c r="J6" s="15"/>
    </row>
    <row r="7" spans="1:10" ht="12.75">
      <c r="A7" s="7" t="s">
        <v>18</v>
      </c>
      <c r="B7" s="8">
        <f>1-B3</f>
        <v>0.9107142857142857</v>
      </c>
      <c r="C7" s="7">
        <f>1-C3</f>
        <v>1</v>
      </c>
      <c r="F7" s="15"/>
      <c r="G7" s="15"/>
      <c r="H7" s="15"/>
      <c r="I7" s="15"/>
      <c r="J7" s="15"/>
    </row>
    <row r="8" spans="1:10" ht="12.75">
      <c r="A8" s="7">
        <f>MAX(0,B13-C13)</f>
        <v>0.03874214844958691</v>
      </c>
      <c r="B8" s="8">
        <v>0.95</v>
      </c>
      <c r="F8" s="18" t="s">
        <v>14</v>
      </c>
      <c r="G8" s="19"/>
      <c r="H8" s="19"/>
      <c r="I8" s="19"/>
      <c r="J8" s="19"/>
    </row>
    <row r="9" spans="1:10" ht="12.75">
      <c r="A9" s="7">
        <f>MIN(1,B13+C13)</f>
        <v>0.19256001385511157</v>
      </c>
      <c r="B9" s="8">
        <f>1-B8</f>
        <v>0.050000000000000044</v>
      </c>
      <c r="F9" s="19"/>
      <c r="G9" s="19"/>
      <c r="H9" s="19"/>
      <c r="I9" s="19"/>
      <c r="J9" s="19"/>
    </row>
    <row r="10" spans="1:2" ht="12.75">
      <c r="A10" s="7">
        <f>MAX(0,D13-E13)</f>
        <v>6.938893903907228E-18</v>
      </c>
      <c r="B10" s="8">
        <f>NORMINV(1-B9/2,0,1)</f>
        <v>1.959963984540054</v>
      </c>
    </row>
    <row r="11" spans="1:7" ht="12.75">
      <c r="A11" s="7">
        <f>MIN(1,D13+E13)</f>
        <v>0.11696979849974073</v>
      </c>
      <c r="B11" s="7" t="s">
        <v>7</v>
      </c>
      <c r="C11" s="7" t="s">
        <v>8</v>
      </c>
      <c r="D11" s="7" t="s">
        <v>10</v>
      </c>
      <c r="E11" s="7" t="s">
        <v>11</v>
      </c>
      <c r="F11" s="1" t="s">
        <v>5</v>
      </c>
      <c r="G11" s="1" t="s">
        <v>6</v>
      </c>
    </row>
    <row r="12" spans="1:7" ht="12.75">
      <c r="A12" s="2" t="s">
        <v>3</v>
      </c>
      <c r="B12" s="8"/>
      <c r="C12" s="8">
        <f>B10/SQRT(B2)*SQRT(B3*B7)</f>
        <v>0.0746854738431223</v>
      </c>
      <c r="D12" s="8">
        <f>B10*SQRT(B1*(B2-B1)/(B2^3)+C1*(C2-C1)/(C2^3))</f>
        <v>0.07468547384312228</v>
      </c>
      <c r="E12" s="8"/>
      <c r="F12" s="4">
        <f>MAX(-1,(B1/B2)-(C1/C2)-D12)</f>
        <v>0.014600240442592005</v>
      </c>
      <c r="G12" s="4">
        <f>MIN(1,(B1/B2)-(C1/C2)+D12)</f>
        <v>0.16397118812883657</v>
      </c>
    </row>
    <row r="13" spans="1:7" ht="12.75">
      <c r="A13" s="2" t="s">
        <v>2</v>
      </c>
      <c r="B13" s="8">
        <f>(B1+B10^2/2)/(B2+B10^2)</f>
        <v>0.11565108115234925</v>
      </c>
      <c r="C13" s="8">
        <f>B10*SQRT(B2)/(B2+B10^2)*SQRT(B3*B7+B10^2/(4*B2))</f>
        <v>0.07690893270276233</v>
      </c>
      <c r="D13" s="8">
        <f>(C1+B10^2/2)/(C2+B10^2)</f>
        <v>0.05848489924987037</v>
      </c>
      <c r="E13" s="8">
        <f>B10*SQRT(C2)/(C2+B10^2)*SQRT(C3*C7+B10^2/(4*C2))</f>
        <v>0.05848489924987036</v>
      </c>
      <c r="F13" s="4">
        <f>MAX(-1,(B1/B2)-(C1/C2)-A4)</f>
        <v>-0.03813714790353688</v>
      </c>
      <c r="G13" s="4">
        <f>MIN(1,(B1/B2)-(C1/C2)+A5)</f>
        <v>0.19256001385511162</v>
      </c>
    </row>
    <row r="14" spans="1:7" ht="12.75">
      <c r="A14" s="2" t="s">
        <v>4</v>
      </c>
      <c r="B14" s="8">
        <f>(B1+1)/(B2+2)</f>
        <v>0.10344827586206896</v>
      </c>
      <c r="C14" s="8">
        <f>B10*SQRT(B14*(1-B14)/(B2+2)+B15*(1-B15)/(C2+2))</f>
        <v>0.10005605764906576</v>
      </c>
      <c r="D14" s="8"/>
      <c r="E14" s="8"/>
      <c r="F14" s="4">
        <f>MAX(-1,B14-B15-C14)</f>
        <v>-0.02886584630312583</v>
      </c>
      <c r="G14" s="4">
        <f>MIN(1,B14-B15+C14)</f>
        <v>0.1712462689950057</v>
      </c>
    </row>
    <row r="15" spans="2:3" ht="12.75">
      <c r="B15" s="7">
        <f>(C1+1)/(C2+2)</f>
        <v>0.03225806451612903</v>
      </c>
      <c r="C15" s="7">
        <f>B10*SQRT(C2)/(C2+B10^2)*SQRT(C3*C7+B10^2/(4*C2))</f>
        <v>0.05848489924987036</v>
      </c>
    </row>
    <row r="17" ht="12.75">
      <c r="A17" s="2" t="s">
        <v>9</v>
      </c>
    </row>
    <row r="19" spans="1:21" ht="12.75" customHeight="1">
      <c r="A19" s="16" t="s">
        <v>17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</sheetData>
  <sheetProtection sheet="1" objects="1" scenarios="1"/>
  <mergeCells count="3">
    <mergeCell ref="F6:J7"/>
    <mergeCell ref="A19:U19"/>
    <mergeCell ref="F8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Nimmo-Smith</dc:creator>
  <cp:keywords/>
  <dc:description/>
  <cp:lastModifiedBy>Administrator</cp:lastModifiedBy>
  <dcterms:created xsi:type="dcterms:W3CDTF">2003-09-29T14:57:49Z</dcterms:created>
  <dcterms:modified xsi:type="dcterms:W3CDTF">2010-08-27T11:18:08Z</dcterms:modified>
  <cp:category/>
  <cp:version/>
  <cp:contentType/>
  <cp:contentStatus/>
</cp:coreProperties>
</file>