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9210" activeTab="0"/>
  </bookViews>
  <sheets>
    <sheet name="CALCULATOR" sheetId="1" r:id="rId1"/>
    <sheet name="EXPLANATION" sheetId="2" r:id="rId2"/>
  </sheets>
  <definedNames/>
  <calcPr fullCalcOnLoad="1"/>
</workbook>
</file>

<file path=xl/sharedStrings.xml><?xml version="1.0" encoding="utf-8"?>
<sst xmlns="http://schemas.openxmlformats.org/spreadsheetml/2006/main" count="34" uniqueCount="24">
  <si>
    <t>Expected Sensitivity</t>
  </si>
  <si>
    <t>Expected Specificity</t>
  </si>
  <si>
    <t>Expected Prevalence</t>
  </si>
  <si>
    <t>Confidence level</t>
  </si>
  <si>
    <t>=</t>
  </si>
  <si>
    <t>Sample size calculation for Sensitity &amp; Specificity Studies</t>
  </si>
  <si>
    <t>Desired Precision</t>
  </si>
  <si>
    <t>Instruction:</t>
  </si>
  <si>
    <t>Sen=</t>
  </si>
  <si>
    <t>=Spec</t>
  </si>
  <si>
    <t>Precision=</t>
  </si>
  <si>
    <t>Written by Dr Lin Naing @ Mohd. Ayub Sadiq, School of Dental Sciences, Universiti Sains Malaysia (naing@kck.usm.my)</t>
  </si>
  <si>
    <t>dated 23-Mar-2004</t>
  </si>
  <si>
    <t>Enter five values in yellow areas only. Then, read the sample size in blue colour box.</t>
  </si>
  <si>
    <t>◄ 95% is recommended.</t>
  </si>
  <si>
    <t>◄ From literature or pilot study</t>
  </si>
  <si>
    <t>◄ Researcher's judgment</t>
  </si>
  <si>
    <t>Sen</t>
  </si>
  <si>
    <t>Spec</t>
  </si>
  <si>
    <t>+ Dis -</t>
  </si>
  <si>
    <t xml:space="preserve">With this sample size, the precision for 'Specificity' will be </t>
  </si>
  <si>
    <t>With this sample size, the precision for 'Sensitivity' will be</t>
  </si>
  <si>
    <t>Prevalence=</t>
  </si>
  <si>
    <t>If you want to know how it is calculated, read the explanation in the next sheet.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</si>
</sst>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฿&quot;#,##0;\-&quot;฿&quot;#,##0"/>
    <numFmt numFmtId="179" formatCode="&quot;฿&quot;#,##0;[Red]\-&quot;฿&quot;#,##0"/>
    <numFmt numFmtId="180" formatCode="&quot;฿&quot;#,##0.00;\-&quot;฿&quot;#,##0.00"/>
    <numFmt numFmtId="181" formatCode="&quot;฿&quot;#,##0.00;[Red]\-&quot;฿&quot;#,##0.00"/>
    <numFmt numFmtId="182" formatCode="_-&quot;฿&quot;* #,##0_-;\-&quot;฿&quot;* #,##0_-;_-&quot;฿&quot;* &quot;-&quot;_-;_-@_-"/>
    <numFmt numFmtId="183" formatCode="_-&quot;฿&quot;* #,##0.00_-;\-&quot;฿&quot;* #,##0.00_-;_-&quot;฿&quot;* &quot;-&quot;??_-;_-@_-"/>
    <numFmt numFmtId="184" formatCode="0.000"/>
  </numFmts>
  <fonts count="52">
    <font>
      <sz val="10"/>
      <name val="Arial"/>
      <family val="0"/>
    </font>
    <font>
      <b/>
      <sz val="10"/>
      <name val="Arial"/>
      <family val="2"/>
    </font>
    <font>
      <b/>
      <u val="single"/>
      <sz val="10"/>
      <color indexed="10"/>
      <name val="Arial"/>
      <family val="2"/>
    </font>
    <font>
      <b/>
      <i/>
      <sz val="8"/>
      <color indexed="18"/>
      <name val="Georgia"/>
      <family val="1"/>
    </font>
    <font>
      <sz val="10"/>
      <color indexed="9"/>
      <name val="Arial"/>
      <family val="2"/>
    </font>
    <font>
      <b/>
      <u val="single"/>
      <sz val="14"/>
      <color indexed="10"/>
      <name val="Times New Roman"/>
      <family val="1"/>
    </font>
    <font>
      <b/>
      <u val="single"/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16"/>
      <name val="Times New Roman"/>
      <family val="1"/>
    </font>
    <font>
      <b/>
      <sz val="11"/>
      <color indexed="10"/>
      <name val="Times New Roman"/>
      <family val="1"/>
    </font>
    <font>
      <b/>
      <sz val="8"/>
      <name val="Arial"/>
      <family val="2"/>
    </font>
    <font>
      <b/>
      <sz val="8"/>
      <color indexed="16"/>
      <name val="Arial"/>
      <family val="2"/>
    </font>
    <font>
      <b/>
      <i/>
      <sz val="8"/>
      <color indexed="1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5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9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2" fontId="12" fillId="0" borderId="0" xfId="0" applyNumberFormat="1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4" fillId="0" borderId="0" xfId="0" applyNumberFormat="1" applyFont="1" applyAlignment="1" applyProtection="1">
      <alignment horizontal="left"/>
      <protection hidden="1"/>
    </xf>
    <xf numFmtId="0" fontId="8" fillId="33" borderId="10" xfId="0" applyFont="1" applyFill="1" applyBorder="1" applyAlignment="1" applyProtection="1">
      <alignment vertical="center"/>
      <protection hidden="1"/>
    </xf>
    <xf numFmtId="0" fontId="0" fillId="33" borderId="11" xfId="0" applyFill="1" applyBorder="1" applyAlignment="1" applyProtection="1">
      <alignment vertical="center"/>
      <protection hidden="1"/>
    </xf>
    <xf numFmtId="0" fontId="0" fillId="33" borderId="12" xfId="0" applyFill="1" applyBorder="1" applyAlignment="1" applyProtection="1">
      <alignment vertical="center"/>
      <protection hidden="1"/>
    </xf>
    <xf numFmtId="0" fontId="8" fillId="33" borderId="13" xfId="0" applyFont="1" applyFill="1" applyBorder="1" applyAlignment="1" applyProtection="1">
      <alignment horizontal="right" vertical="center"/>
      <protection hidden="1"/>
    </xf>
    <xf numFmtId="0" fontId="11" fillId="33" borderId="0" xfId="0" applyFont="1" applyFill="1" applyBorder="1" applyAlignment="1" applyProtection="1">
      <alignment vertical="center"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0" fillId="33" borderId="14" xfId="0" applyFill="1" applyBorder="1" applyAlignment="1" applyProtection="1">
      <alignment vertical="center"/>
      <protection hidden="1"/>
    </xf>
    <xf numFmtId="0" fontId="8" fillId="33" borderId="13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vertical="center"/>
      <protection hidden="1"/>
    </xf>
    <xf numFmtId="184" fontId="10" fillId="33" borderId="0" xfId="0" applyNumberFormat="1" applyFont="1" applyFill="1" applyBorder="1" applyAlignment="1" applyProtection="1">
      <alignment horizontal="left" vertical="center"/>
      <protection hidden="1"/>
    </xf>
    <xf numFmtId="0" fontId="9" fillId="33" borderId="13" xfId="0" applyFont="1" applyFill="1" applyBorder="1" applyAlignment="1" applyProtection="1">
      <alignment vertical="center"/>
      <protection hidden="1"/>
    </xf>
    <xf numFmtId="0" fontId="8" fillId="33" borderId="15" xfId="0" applyFont="1" applyFill="1" applyBorder="1" applyAlignment="1" applyProtection="1">
      <alignment horizontal="right" vertical="center"/>
      <protection hidden="1"/>
    </xf>
    <xf numFmtId="0" fontId="10" fillId="33" borderId="16" xfId="0" applyFont="1" applyFill="1" applyBorder="1" applyAlignment="1" applyProtection="1">
      <alignment horizontal="left" vertical="center"/>
      <protection hidden="1"/>
    </xf>
    <xf numFmtId="0" fontId="0" fillId="33" borderId="16" xfId="0" applyFill="1" applyBorder="1" applyAlignment="1" applyProtection="1">
      <alignment vertical="center"/>
      <protection hidden="1"/>
    </xf>
    <xf numFmtId="0" fontId="0" fillId="33" borderId="17" xfId="0" applyFill="1" applyBorder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2" fontId="1" fillId="34" borderId="0" xfId="0" applyNumberFormat="1" applyFont="1" applyFill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hidden="1"/>
    </xf>
    <xf numFmtId="1" fontId="12" fillId="0" borderId="18" xfId="0" applyNumberFormat="1" applyFont="1" applyBorder="1" applyAlignment="1" applyProtection="1">
      <alignment vertical="center"/>
      <protection hidden="1"/>
    </xf>
    <xf numFmtId="1" fontId="12" fillId="0" borderId="0" xfId="0" applyNumberFormat="1" applyFont="1" applyAlignment="1" applyProtection="1">
      <alignment vertical="center"/>
      <protection hidden="1"/>
    </xf>
    <xf numFmtId="0" fontId="12" fillId="0" borderId="0" xfId="0" applyFont="1" applyAlignment="1" applyProtection="1">
      <alignment/>
      <protection hidden="1"/>
    </xf>
    <xf numFmtId="184" fontId="13" fillId="35" borderId="0" xfId="0" applyNumberFormat="1" applyFont="1" applyFill="1" applyAlignment="1" applyProtection="1">
      <alignment/>
      <protection hidden="1"/>
    </xf>
    <xf numFmtId="184" fontId="13" fillId="33" borderId="0" xfId="0" applyNumberFormat="1" applyFont="1" applyFill="1" applyAlignment="1" applyProtection="1">
      <alignment/>
      <protection hidden="1"/>
    </xf>
    <xf numFmtId="0" fontId="12" fillId="35" borderId="0" xfId="0" applyFont="1" applyFill="1" applyAlignment="1" applyProtection="1">
      <alignment horizontal="center" vertical="top"/>
      <protection hidden="1"/>
    </xf>
    <xf numFmtId="0" fontId="12" fillId="33" borderId="0" xfId="0" applyFont="1" applyFill="1" applyAlignment="1" applyProtection="1">
      <alignment horizontal="center" vertical="top"/>
      <protection hidden="1"/>
    </xf>
    <xf numFmtId="2" fontId="12" fillId="0" borderId="0" xfId="0" applyNumberFormat="1" applyFont="1" applyAlignment="1" applyProtection="1">
      <alignment vertical="center"/>
      <protection hidden="1"/>
    </xf>
    <xf numFmtId="0" fontId="12" fillId="0" borderId="0" xfId="0" applyFont="1" applyAlignment="1" applyProtection="1" quotePrefix="1">
      <alignment vertical="center"/>
      <protection hidden="1"/>
    </xf>
    <xf numFmtId="9" fontId="1" fillId="34" borderId="0" xfId="0" applyNumberFormat="1" applyFont="1" applyFill="1" applyAlignment="1" applyProtection="1">
      <alignment vertical="center"/>
      <protection locked="0"/>
    </xf>
    <xf numFmtId="1" fontId="13" fillId="36" borderId="0" xfId="0" applyNumberFormat="1" applyFont="1" applyFill="1" applyAlignment="1" applyProtection="1">
      <alignment vertical="center"/>
      <protection hidden="1"/>
    </xf>
    <xf numFmtId="0" fontId="10" fillId="35" borderId="0" xfId="0" applyFont="1" applyFill="1" applyBorder="1" applyAlignment="1" applyProtection="1">
      <alignment horizontal="left" vertical="center"/>
      <protection hidden="1"/>
    </xf>
    <xf numFmtId="0" fontId="12" fillId="0" borderId="16" xfId="0" applyFont="1" applyBorder="1" applyAlignment="1" applyProtection="1" quotePrefix="1">
      <alignment horizontal="center"/>
      <protection hidden="1"/>
    </xf>
    <xf numFmtId="0" fontId="12" fillId="0" borderId="16" xfId="0" applyFont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8</xdr:col>
      <xdr:colOff>0</xdr:colOff>
      <xdr:row>5</xdr:row>
      <xdr:rowOff>0</xdr:rowOff>
    </xdr:to>
    <xdr:sp>
      <xdr:nvSpPr>
        <xdr:cNvPr id="1" name="Rectangle 11"/>
        <xdr:cNvSpPr>
          <a:spLocks/>
        </xdr:cNvSpPr>
      </xdr:nvSpPr>
      <xdr:spPr>
        <a:xfrm>
          <a:off x="257175" y="400050"/>
          <a:ext cx="5657850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12</xdr:col>
      <xdr:colOff>0</xdr:colOff>
      <xdr:row>23</xdr:row>
      <xdr:rowOff>0</xdr:rowOff>
    </xdr:to>
    <xdr:sp>
      <xdr:nvSpPr>
        <xdr:cNvPr id="2" name="Rectangle 12"/>
        <xdr:cNvSpPr>
          <a:spLocks/>
        </xdr:cNvSpPr>
      </xdr:nvSpPr>
      <xdr:spPr>
        <a:xfrm>
          <a:off x="257175" y="2486025"/>
          <a:ext cx="8334375" cy="1990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57150</xdr:rowOff>
    </xdr:from>
    <xdr:to>
      <xdr:col>11</xdr:col>
      <xdr:colOff>323850</xdr:colOff>
      <xdr:row>26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57150"/>
          <a:ext cx="6162675" cy="4286250"/>
        </a:xfrm>
        <a:prstGeom prst="rect">
          <a:avLst/>
        </a:prstGeom>
        <a:solidFill>
          <a:srgbClr val="CCFFFF"/>
        </a:solidFill>
        <a:ln w="0" cmpd="sng">
          <a:noFill/>
        </a:ln>
      </xdr:spPr>
    </xdr:pic>
    <xdr:clientData/>
  </xdr:twoCellAnchor>
  <xdr:twoCellAnchor editAs="oneCell">
    <xdr:from>
      <xdr:col>1</xdr:col>
      <xdr:colOff>266700</xdr:colOff>
      <xdr:row>27</xdr:row>
      <xdr:rowOff>0</xdr:rowOff>
    </xdr:from>
    <xdr:to>
      <xdr:col>11</xdr:col>
      <xdr:colOff>314325</xdr:colOff>
      <xdr:row>42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4371975"/>
          <a:ext cx="6143625" cy="2533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S31"/>
  <sheetViews>
    <sheetView showGridLines="0" showRowColHeaders="0" tabSelected="1" zoomScalePageLayoutView="0" workbookViewId="0" topLeftCell="A1">
      <selection activeCell="C11" sqref="C11"/>
    </sheetView>
  </sheetViews>
  <sheetFormatPr defaultColWidth="9.140625" defaultRowHeight="12.75"/>
  <cols>
    <col min="1" max="1" width="3.8515625" style="0" customWidth="1"/>
    <col min="2" max="2" width="20.8515625" style="0" customWidth="1"/>
    <col min="3" max="3" width="8.7109375" style="0" customWidth="1"/>
    <col min="4" max="4" width="22.00390625" style="0" customWidth="1"/>
    <col min="5" max="5" width="5.8515625" style="0" customWidth="1"/>
    <col min="12" max="12" width="12.7109375" style="0" customWidth="1"/>
    <col min="14" max="17" width="4.7109375" style="0" customWidth="1"/>
    <col min="18" max="18" width="5.7109375" style="0" customWidth="1"/>
    <col min="19" max="19" width="7.8515625" style="0" customWidth="1"/>
  </cols>
  <sheetData>
    <row r="1" spans="2:19" ht="18.75">
      <c r="B1" s="9" t="s">
        <v>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2:19" ht="12.7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2:19" ht="15.75">
      <c r="B3" s="10" t="s">
        <v>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2:19" ht="15.75">
      <c r="B4" s="11" t="s">
        <v>13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2:19" ht="15.75">
      <c r="B5" s="11" t="s">
        <v>23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2:19" ht="12.75">
      <c r="B6" s="4"/>
      <c r="C6" s="5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2:19" s="1" customFormat="1" ht="15.75" customHeight="1">
      <c r="B7" s="15" t="s">
        <v>0</v>
      </c>
      <c r="C7" s="35">
        <v>0.9</v>
      </c>
      <c r="D7" s="33" t="s">
        <v>15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2:19" s="1" customFormat="1" ht="15.75" customHeight="1">
      <c r="B8" s="15" t="s">
        <v>1</v>
      </c>
      <c r="C8" s="35">
        <v>0.9</v>
      </c>
      <c r="D8" s="33" t="s">
        <v>15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2:19" s="1" customFormat="1" ht="15.75" customHeight="1">
      <c r="B9" s="15" t="s">
        <v>2</v>
      </c>
      <c r="C9" s="35">
        <v>0.8</v>
      </c>
      <c r="D9" s="33" t="s">
        <v>15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2:19" s="1" customFormat="1" ht="15.75" customHeight="1">
      <c r="B10" s="15" t="s">
        <v>6</v>
      </c>
      <c r="C10" s="35">
        <v>0.05</v>
      </c>
      <c r="D10" s="34" t="s">
        <v>16</v>
      </c>
      <c r="E10" s="7"/>
      <c r="F10" s="12">
        <f>IF(C7+C10&gt;0.98,IF(C8+C10&gt;0.98,"The precision is too big for both Sensitivity and Specificity. Try a smaller one.","The precision is too big for Sensitivity. Try a smaller one."),IF(C8+C10&gt;0.98,"The precision is too big for Specificity. Try a smaller one.",""))</f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2:19" s="1" customFormat="1" ht="15.75" customHeight="1">
      <c r="B11" s="15" t="s">
        <v>3</v>
      </c>
      <c r="C11" s="46">
        <v>0.95</v>
      </c>
      <c r="D11" s="36" t="s">
        <v>14</v>
      </c>
      <c r="E11" s="16">
        <f>NORMINV(1-(1-C11)/2,0,1)</f>
        <v>1.9599639845400536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2:19" ht="12.75">
      <c r="B12" s="4"/>
      <c r="C12" s="6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2:19" ht="12.7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9" t="s">
        <v>19</v>
      </c>
      <c r="Q13" s="50"/>
      <c r="R13" s="4"/>
      <c r="S13" s="4"/>
    </row>
    <row r="14" spans="2:19" s="1" customFormat="1" ht="15" customHeight="1">
      <c r="B14" s="18" t="str">
        <f>CONCATENATE("To achieve the precision of ",C10," for 'Sensitivity', we need 'the total sample size' of")</f>
        <v>To achieve the precision of 0.05 for 'Sensitivity', we need 'the total sample size' of</v>
      </c>
      <c r="C14" s="19"/>
      <c r="D14" s="19"/>
      <c r="E14" s="19"/>
      <c r="F14" s="19"/>
      <c r="G14" s="19"/>
      <c r="H14" s="19"/>
      <c r="I14" s="19"/>
      <c r="J14" s="19"/>
      <c r="K14" s="19"/>
      <c r="L14" s="20"/>
      <c r="M14" s="7"/>
      <c r="N14" s="13" t="s">
        <v>8</v>
      </c>
      <c r="O14" s="14">
        <f>C7</f>
        <v>0.9</v>
      </c>
      <c r="P14" s="37">
        <f>ROUND(P16*C7,0)</f>
        <v>126</v>
      </c>
      <c r="Q14" s="37">
        <f>Q16-Q15</f>
        <v>3</v>
      </c>
      <c r="R14" s="38"/>
      <c r="S14" s="12"/>
    </row>
    <row r="15" spans="2:19" s="1" customFormat="1" ht="15" customHeight="1">
      <c r="B15" s="21" t="s">
        <v>4</v>
      </c>
      <c r="C15" s="48">
        <f>ROUND(ROUND(E11^2*C7*(1-C7)/C10^2+0.5,0)/C9+0.5,0)</f>
        <v>174</v>
      </c>
      <c r="D15" s="22" t="str">
        <f>IF(C17&gt;C10,CONCATENATE("◄ Warning: This sample size will not give the precision of ",C10," for Specificity."),CONCATENATE("◄ This is preferable as it will give the precision of ",C10," or less for both Sensitivity and Specificity."))</f>
        <v>◄ Warning: This sample size will not give the precision of 0.05 for Specificity.</v>
      </c>
      <c r="E15" s="23"/>
      <c r="F15" s="23"/>
      <c r="G15" s="23"/>
      <c r="H15" s="23"/>
      <c r="I15" s="23"/>
      <c r="J15" s="23"/>
      <c r="K15" s="23"/>
      <c r="L15" s="24"/>
      <c r="M15" s="7"/>
      <c r="N15" s="12"/>
      <c r="O15" s="12"/>
      <c r="P15" s="37">
        <f>P16-P14</f>
        <v>14</v>
      </c>
      <c r="Q15" s="37">
        <f>ROUND(Q16*C8,0)</f>
        <v>31</v>
      </c>
      <c r="R15" s="38"/>
      <c r="S15" s="12"/>
    </row>
    <row r="16" spans="2:19" s="1" customFormat="1" ht="15" customHeight="1">
      <c r="B16" s="25" t="s">
        <v>20</v>
      </c>
      <c r="C16" s="26"/>
      <c r="D16" s="23"/>
      <c r="E16" s="23"/>
      <c r="F16" s="23"/>
      <c r="G16" s="23"/>
      <c r="H16" s="23"/>
      <c r="I16" s="23"/>
      <c r="J16" s="23"/>
      <c r="K16" s="23"/>
      <c r="L16" s="24"/>
      <c r="M16" s="7"/>
      <c r="N16" s="13" t="s">
        <v>22</v>
      </c>
      <c r="O16" s="14">
        <f>C9</f>
        <v>0.8</v>
      </c>
      <c r="P16" s="38">
        <f>ROUND(R16*C9+0.5,0)</f>
        <v>140</v>
      </c>
      <c r="Q16" s="38">
        <f>R16-P16</f>
        <v>34</v>
      </c>
      <c r="R16" s="47">
        <f>C15</f>
        <v>174</v>
      </c>
      <c r="S16" s="12"/>
    </row>
    <row r="17" spans="2:19" s="1" customFormat="1" ht="15" customHeight="1">
      <c r="B17" s="21" t="s">
        <v>4</v>
      </c>
      <c r="C17" s="27">
        <f>(E11^2*C8*(1-C8)/(1-C9)/C15)^0.5</f>
        <v>0.09967350347458745</v>
      </c>
      <c r="D17" s="23"/>
      <c r="E17" s="23"/>
      <c r="F17" s="23"/>
      <c r="G17" s="23"/>
      <c r="H17" s="23"/>
      <c r="I17" s="23"/>
      <c r="J17" s="23"/>
      <c r="K17" s="23"/>
      <c r="L17" s="24"/>
      <c r="M17" s="7"/>
      <c r="N17" s="39" t="s">
        <v>10</v>
      </c>
      <c r="O17" s="39"/>
      <c r="P17" s="40">
        <f>C10</f>
        <v>0.05</v>
      </c>
      <c r="Q17" s="41">
        <f>C17</f>
        <v>0.09967350347458745</v>
      </c>
      <c r="R17" s="12"/>
      <c r="S17" s="12"/>
    </row>
    <row r="18" spans="2:19" s="1" customFormat="1" ht="15" customHeight="1">
      <c r="B18" s="28"/>
      <c r="C18" s="26"/>
      <c r="D18" s="23"/>
      <c r="E18" s="23"/>
      <c r="F18" s="23"/>
      <c r="G18" s="23"/>
      <c r="H18" s="23"/>
      <c r="I18" s="23"/>
      <c r="J18" s="23"/>
      <c r="K18" s="23"/>
      <c r="L18" s="24"/>
      <c r="M18" s="7"/>
      <c r="N18" s="12"/>
      <c r="O18" s="12"/>
      <c r="P18" s="42" t="s">
        <v>17</v>
      </c>
      <c r="Q18" s="43" t="s">
        <v>18</v>
      </c>
      <c r="R18" s="12"/>
      <c r="S18" s="12"/>
    </row>
    <row r="19" spans="2:19" s="1" customFormat="1" ht="21.75" customHeight="1">
      <c r="B19" s="28"/>
      <c r="C19" s="26"/>
      <c r="D19" s="23"/>
      <c r="E19" s="23"/>
      <c r="F19" s="23"/>
      <c r="G19" s="23"/>
      <c r="H19" s="23"/>
      <c r="I19" s="23"/>
      <c r="J19" s="23"/>
      <c r="K19" s="23"/>
      <c r="L19" s="24"/>
      <c r="M19" s="7"/>
      <c r="N19" s="12"/>
      <c r="O19" s="12"/>
      <c r="P19" s="49" t="s">
        <v>19</v>
      </c>
      <c r="Q19" s="50"/>
      <c r="R19" s="12"/>
      <c r="S19" s="12"/>
    </row>
    <row r="20" spans="2:19" s="1" customFormat="1" ht="15" customHeight="1">
      <c r="B20" s="25" t="str">
        <f>CONCATENATE("To achieve the precision of ",C10," for 'Specificity', we need 'the total sample size' of")</f>
        <v>To achieve the precision of 0.05 for 'Specificity', we need 'the total sample size' of</v>
      </c>
      <c r="C20" s="26"/>
      <c r="D20" s="23"/>
      <c r="E20" s="23"/>
      <c r="F20" s="23"/>
      <c r="G20" s="23"/>
      <c r="H20" s="23"/>
      <c r="I20" s="23"/>
      <c r="J20" s="23"/>
      <c r="K20" s="23"/>
      <c r="L20" s="24"/>
      <c r="M20" s="7"/>
      <c r="N20" s="12"/>
      <c r="O20" s="12"/>
      <c r="P20" s="37">
        <f>ROUND(C7*P22,0)</f>
        <v>501</v>
      </c>
      <c r="Q20" s="37">
        <f>Q22-Q21</f>
        <v>14</v>
      </c>
      <c r="R20" s="12"/>
      <c r="S20" s="12"/>
    </row>
    <row r="21" spans="2:19" s="1" customFormat="1" ht="15" customHeight="1">
      <c r="B21" s="21" t="s">
        <v>4</v>
      </c>
      <c r="C21" s="48">
        <f>ROUND(ROUND(E11^2*C8*(1-C8)/C10^2+0.5,0)/(1-C9)+0.5,0)</f>
        <v>696</v>
      </c>
      <c r="D21" s="22" t="str">
        <f>IF(C23&gt;C10,CONCATENATE("◄ Warning: This sample size will not give the precision of ",C10," for Sensitivity."),CONCATENATE("◄ This is preferable as it will give the precision of ",C10," or less for both Sensitivity and Specificity."))</f>
        <v>◄ This is preferable as it will give the precision of 0.05 or less for both Sensitivity and Specificity.</v>
      </c>
      <c r="E21" s="23"/>
      <c r="F21" s="23"/>
      <c r="G21" s="23"/>
      <c r="H21" s="23"/>
      <c r="I21" s="23"/>
      <c r="J21" s="23"/>
      <c r="K21" s="23"/>
      <c r="L21" s="24"/>
      <c r="M21" s="7"/>
      <c r="N21" s="12"/>
      <c r="O21" s="12"/>
      <c r="P21" s="37">
        <f>P22-P20</f>
        <v>56</v>
      </c>
      <c r="Q21" s="37">
        <f>ROUND(Q22*R21,0)</f>
        <v>125</v>
      </c>
      <c r="R21" s="44">
        <f>C8</f>
        <v>0.9</v>
      </c>
      <c r="S21" s="45" t="s">
        <v>9</v>
      </c>
    </row>
    <row r="22" spans="2:19" s="1" customFormat="1" ht="15" customHeight="1">
      <c r="B22" s="25" t="s">
        <v>21</v>
      </c>
      <c r="C22" s="26"/>
      <c r="D22" s="23"/>
      <c r="E22" s="23"/>
      <c r="F22" s="23"/>
      <c r="G22" s="23"/>
      <c r="H22" s="23"/>
      <c r="I22" s="23"/>
      <c r="J22" s="23"/>
      <c r="K22" s="23"/>
      <c r="L22" s="24"/>
      <c r="M22" s="7"/>
      <c r="N22" s="13" t="s">
        <v>22</v>
      </c>
      <c r="O22" s="14">
        <f>O16</f>
        <v>0.8</v>
      </c>
      <c r="P22" s="38">
        <f>ROUND(R22*O22+0.5,0)</f>
        <v>557</v>
      </c>
      <c r="Q22" s="38">
        <f>R22-P22</f>
        <v>139</v>
      </c>
      <c r="R22" s="47">
        <f>C21</f>
        <v>696</v>
      </c>
      <c r="S22" s="12"/>
    </row>
    <row r="23" spans="2:19" s="1" customFormat="1" ht="15" customHeight="1">
      <c r="B23" s="29" t="s">
        <v>4</v>
      </c>
      <c r="C23" s="30">
        <f>(E11^2*C7*(1-C7)/C9/C21)^0.5</f>
        <v>0.02491837586864686</v>
      </c>
      <c r="D23" s="31"/>
      <c r="E23" s="31"/>
      <c r="F23" s="31"/>
      <c r="G23" s="31"/>
      <c r="H23" s="31"/>
      <c r="I23" s="31"/>
      <c r="J23" s="31"/>
      <c r="K23" s="31"/>
      <c r="L23" s="32"/>
      <c r="M23" s="7"/>
      <c r="N23" s="39" t="s">
        <v>10</v>
      </c>
      <c r="O23" s="39"/>
      <c r="P23" s="40">
        <f>C23</f>
        <v>0.02491837586864686</v>
      </c>
      <c r="Q23" s="41">
        <f>C10</f>
        <v>0.05</v>
      </c>
      <c r="R23" s="12"/>
      <c r="S23" s="12"/>
    </row>
    <row r="24" spans="2:19" ht="12.75"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2" t="s">
        <v>17</v>
      </c>
      <c r="Q24" s="43" t="s">
        <v>18</v>
      </c>
      <c r="R24" s="4"/>
      <c r="S24" s="4"/>
    </row>
    <row r="25" spans="2:19" ht="12.7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2:19" ht="12.75">
      <c r="B26" s="8" t="s">
        <v>11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2:19" ht="12.75">
      <c r="B27" s="17" t="s">
        <v>12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2:19" ht="12.7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31" ht="12.75">
      <c r="B31" s="2"/>
    </row>
  </sheetData>
  <sheetProtection password="CC7E" sheet="1" objects="1" scenarios="1" selectLockedCells="1"/>
  <mergeCells count="2">
    <mergeCell ref="P13:Q13"/>
    <mergeCell ref="P19:Q1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1"/>
  <sheetViews>
    <sheetView showGridLines="0" zoomScalePageLayoutView="0" workbookViewId="0" topLeftCell="A1">
      <selection activeCell="C42" sqref="C42"/>
    </sheetView>
  </sheetViews>
  <sheetFormatPr defaultColWidth="9.140625" defaultRowHeight="12.75"/>
  <sheetData/>
  <sheetProtection password="CC7E" sheet="1" objects="1" scenarios="1" selectLockedCell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Peter Watson</cp:lastModifiedBy>
  <dcterms:created xsi:type="dcterms:W3CDTF">2004-03-23T01:41:37Z</dcterms:created>
  <dcterms:modified xsi:type="dcterms:W3CDTF">2012-08-23T12:25:35Z</dcterms:modified>
  <cp:category/>
  <cp:version/>
  <cp:contentType/>
  <cp:contentStatus/>
</cp:coreProperties>
</file>